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<sst xmlns="http://schemas.openxmlformats.org/spreadsheetml/2006/main" count="50" uniqueCount="49">
  <si>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</si>
  <si>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</si>
  <si>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</si>
  <si>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</si>
  <si>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</si>
  <si>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</si>
  <si>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</si>
  <si>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</si>
  <si>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</si>
  <si>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</si>
  <si>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</si>
  <si>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</si>
  <si>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</si>
  <si>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</si>
  <si>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</si>
  <si>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</si>
  <si>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</si>
  <si>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</si>
  <si>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</si>
  <si>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</si>
  <si>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</si>
  <si>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</si>
  <si>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</si>
  <si>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</si>
  <si>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</si>
  <si>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</si>
  <si>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</si>
  <si>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</si>
  <si>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Ov-i</t>
  </si>
  <si>
    <t>Ov-h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</si>
  <si>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</si>
  <si>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</si>
  <si>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</si>
  <si>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</si>
  <si>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</si>
  <si>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</si>
  <si>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</si>
  <si>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</si>
  <si>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</si>
  <si>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</si>
  <si>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</si>
  <si>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</si>
  <si>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</si>
  <si>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Drvar</t>
  </si>
  <si>
    <t>estimated</t>
  </si>
  <si>
    <t>CASELOAD INDEX (the number of judges needed to cover the core caseload)</t>
  </si>
  <si>
    <t>Ps</t>
  </si>
  <si>
    <t>ADJUSTED CASELOAD INDEX</t>
  </si>
  <si>
    <t>Less commercial cases to be handled by the new Commercial Division in the Livno Municipal Court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</si>
</sst>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32">
      <selection activeCell="L47" sqref="A44:L4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43</v>
      </c>
      <c r="E2" s="11"/>
    </row>
    <row r="3" ht="26.25">
      <c r="A3" s="11" t="s">
        <v>42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33</v>
      </c>
      <c r="G5" s="6" t="s">
        <v>34</v>
      </c>
      <c r="H5" s="6" t="s">
        <v>39</v>
      </c>
      <c r="I5" s="6" t="s">
        <v>38</v>
      </c>
      <c r="J5" s="6" t="s">
        <v>44</v>
      </c>
      <c r="K5" s="5"/>
      <c r="L5" s="7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35</v>
      </c>
      <c r="H6" s="9" t="s">
        <v>37</v>
      </c>
      <c r="I6" s="9" t="s">
        <v>37</v>
      </c>
      <c r="J6" s="9" t="s">
        <v>32</v>
      </c>
      <c r="K6" s="9" t="s">
        <v>31</v>
      </c>
      <c r="L6" s="10" t="s">
        <v>40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40</v>
      </c>
      <c r="C8" s="12">
        <v>110</v>
      </c>
      <c r="D8" s="12">
        <v>64</v>
      </c>
      <c r="E8" s="12">
        <v>98</v>
      </c>
      <c r="F8" s="12">
        <v>42</v>
      </c>
      <c r="G8" s="12">
        <f>PRODUCT(F8,2)</f>
        <v>84</v>
      </c>
      <c r="H8" s="12">
        <f aca="true" t="shared" si="0" ref="H8:H21">AVERAGE(B8,C8,D8,E8,G8)</f>
        <v>79.2</v>
      </c>
      <c r="I8" s="12">
        <f aca="true" t="shared" si="1" ref="I8:I21">AVERAGE(E8,G8)</f>
        <v>91</v>
      </c>
      <c r="J8" s="12">
        <v>220</v>
      </c>
      <c r="K8" s="12">
        <f>POWER(J8,-1)</f>
        <v>0.004545454545454545</v>
      </c>
      <c r="L8" s="13">
        <f>PRODUCT(I8,K8)</f>
        <v>0.41363636363636364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19</v>
      </c>
      <c r="C9" s="12">
        <v>26</v>
      </c>
      <c r="D9" s="12">
        <v>5</v>
      </c>
      <c r="E9" s="12">
        <v>13</v>
      </c>
      <c r="F9" s="12">
        <v>17</v>
      </c>
      <c r="G9" s="12">
        <f aca="true" t="shared" si="2" ref="G9:G37">PRODUCT(F9,2)</f>
        <v>34</v>
      </c>
      <c r="H9" s="12">
        <f t="shared" si="0"/>
        <v>19.4</v>
      </c>
      <c r="I9" s="12">
        <f t="shared" si="1"/>
        <v>23.5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4</v>
      </c>
      <c r="C10" s="12">
        <v>1</v>
      </c>
      <c r="D10" s="12">
        <v>0</v>
      </c>
      <c r="E10" s="12">
        <v>0</v>
      </c>
      <c r="F10" s="12">
        <v>1</v>
      </c>
      <c r="G10" s="12">
        <f t="shared" si="2"/>
        <v>2</v>
      </c>
      <c r="H10" s="12">
        <f t="shared" si="0"/>
        <v>1.4</v>
      </c>
      <c r="I10" s="12">
        <f t="shared" si="1"/>
        <v>1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0.004545454545454545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0</v>
      </c>
      <c r="C11" s="12">
        <v>0</v>
      </c>
      <c r="D11" s="12">
        <v>0</v>
      </c>
      <c r="E11" s="12">
        <v>15</v>
      </c>
      <c r="F11" s="12">
        <v>0</v>
      </c>
      <c r="G11" s="12">
        <f t="shared" si="2"/>
        <v>0</v>
      </c>
      <c r="H11" s="12">
        <f t="shared" si="0"/>
        <v>3</v>
      </c>
      <c r="I11" s="12">
        <f t="shared" si="1"/>
        <v>7.5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178</v>
      </c>
      <c r="C12" s="12">
        <v>211</v>
      </c>
      <c r="D12" s="12">
        <v>560</v>
      </c>
      <c r="E12" s="12">
        <v>707</v>
      </c>
      <c r="F12" s="12">
        <v>465</v>
      </c>
      <c r="G12" s="12">
        <f t="shared" si="2"/>
        <v>930</v>
      </c>
      <c r="H12" s="12">
        <f t="shared" si="0"/>
        <v>517.2</v>
      </c>
      <c r="I12" s="12">
        <f t="shared" si="1"/>
        <v>818.5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42</v>
      </c>
      <c r="C13" s="12">
        <v>48</v>
      </c>
      <c r="D13" s="12">
        <v>66</v>
      </c>
      <c r="E13" s="12">
        <v>62</v>
      </c>
      <c r="F13" s="12">
        <v>35</v>
      </c>
      <c r="G13" s="12">
        <f t="shared" si="2"/>
        <v>70</v>
      </c>
      <c r="H13" s="12">
        <f t="shared" si="0"/>
        <v>57.6</v>
      </c>
      <c r="I13" s="12">
        <f t="shared" si="1"/>
        <v>66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62</v>
      </c>
      <c r="C14" s="12">
        <v>21</v>
      </c>
      <c r="D14" s="12">
        <v>31</v>
      </c>
      <c r="E14" s="12">
        <v>58</v>
      </c>
      <c r="F14" s="12">
        <v>56</v>
      </c>
      <c r="G14" s="12">
        <f t="shared" si="2"/>
        <v>112</v>
      </c>
      <c r="H14" s="12">
        <f t="shared" si="0"/>
        <v>56.8</v>
      </c>
      <c r="I14" s="12">
        <f t="shared" si="1"/>
        <v>85</v>
      </c>
      <c r="J14" s="12">
        <v>300</v>
      </c>
      <c r="K14" s="12">
        <f t="shared" si="3"/>
        <v>0.0033333333333333335</v>
      </c>
      <c r="L14" s="13">
        <f t="shared" si="4"/>
        <v>0.2833333333333333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</v>
      </c>
      <c r="C15" s="12">
        <v>3</v>
      </c>
      <c r="D15" s="12">
        <v>0</v>
      </c>
      <c r="E15" s="12">
        <v>0</v>
      </c>
      <c r="F15" s="12">
        <v>4</v>
      </c>
      <c r="G15" s="12">
        <f t="shared" si="2"/>
        <v>8</v>
      </c>
      <c r="H15" s="12">
        <f t="shared" si="0"/>
        <v>2.8</v>
      </c>
      <c r="I15" s="12">
        <f t="shared" si="1"/>
        <v>4</v>
      </c>
      <c r="J15" s="12">
        <v>300</v>
      </c>
      <c r="K15" s="12">
        <f t="shared" si="3"/>
        <v>0.0033333333333333335</v>
      </c>
      <c r="L15" s="13">
        <f t="shared" si="4"/>
        <v>0.013333333333333334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3</v>
      </c>
      <c r="C16" s="12">
        <v>0</v>
      </c>
      <c r="D16" s="12">
        <v>0</v>
      </c>
      <c r="E16" s="12">
        <v>1</v>
      </c>
      <c r="F16" s="12">
        <v>1</v>
      </c>
      <c r="G16" s="12">
        <f t="shared" si="2"/>
        <v>2</v>
      </c>
      <c r="H16" s="12">
        <f t="shared" si="0"/>
        <v>1.2</v>
      </c>
      <c r="I16" s="12">
        <f t="shared" si="1"/>
        <v>1.5</v>
      </c>
      <c r="J16" s="12">
        <v>600</v>
      </c>
      <c r="K16" s="12">
        <f t="shared" si="3"/>
        <v>0.0016666666666666668</v>
      </c>
      <c r="L16" s="13">
        <f t="shared" si="4"/>
        <v>0.0025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0</v>
      </c>
      <c r="D17" s="12">
        <v>0</v>
      </c>
      <c r="E17" s="12">
        <v>2</v>
      </c>
      <c r="F17" s="12">
        <v>0</v>
      </c>
      <c r="G17" s="12">
        <f t="shared" si="2"/>
        <v>0</v>
      </c>
      <c r="H17" s="12">
        <f t="shared" si="0"/>
        <v>0.6</v>
      </c>
      <c r="I17" s="12">
        <f t="shared" si="1"/>
        <v>1</v>
      </c>
      <c r="J17" s="12">
        <v>600</v>
      </c>
      <c r="K17" s="12">
        <f t="shared" si="3"/>
        <v>0.0016666666666666668</v>
      </c>
      <c r="L17" s="13">
        <f t="shared" si="4"/>
        <v>0.0016666666666666668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23</v>
      </c>
      <c r="C18" s="12">
        <v>5</v>
      </c>
      <c r="D18" s="12">
        <v>20</v>
      </c>
      <c r="E18" s="12">
        <v>31</v>
      </c>
      <c r="F18" s="12">
        <v>30</v>
      </c>
      <c r="G18" s="12">
        <f t="shared" si="2"/>
        <v>60</v>
      </c>
      <c r="H18" s="12">
        <f t="shared" si="0"/>
        <v>27.8</v>
      </c>
      <c r="I18" s="12">
        <f t="shared" si="1"/>
        <v>45.5</v>
      </c>
      <c r="J18" s="14">
        <v>750</v>
      </c>
      <c r="K18" s="12">
        <f t="shared" si="3"/>
        <v>0.0013333333333333333</v>
      </c>
      <c r="L18" s="13">
        <f t="shared" si="4"/>
        <v>0.06066666666666667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0</v>
      </c>
      <c r="C19" s="12">
        <v>0</v>
      </c>
      <c r="D19" s="12">
        <v>0</v>
      </c>
      <c r="E19" s="12">
        <v>1</v>
      </c>
      <c r="F19" s="12">
        <v>2</v>
      </c>
      <c r="G19" s="12">
        <f t="shared" si="2"/>
        <v>4</v>
      </c>
      <c r="H19" s="12">
        <f t="shared" si="0"/>
        <v>1</v>
      </c>
      <c r="I19" s="12">
        <f t="shared" si="1"/>
        <v>2.5</v>
      </c>
      <c r="J19" s="14">
        <v>300</v>
      </c>
      <c r="K19" s="12">
        <f t="shared" si="3"/>
        <v>0.0033333333333333335</v>
      </c>
      <c r="L19" s="13">
        <f t="shared" si="4"/>
        <v>0.008333333333333333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19</v>
      </c>
      <c r="C20" s="12">
        <v>17</v>
      </c>
      <c r="D20" s="12">
        <v>21</v>
      </c>
      <c r="E20" s="12">
        <v>62</v>
      </c>
      <c r="F20" s="12">
        <v>11</v>
      </c>
      <c r="G20" s="12">
        <f t="shared" si="2"/>
        <v>22</v>
      </c>
      <c r="H20" s="12">
        <f t="shared" si="0"/>
        <v>28.2</v>
      </c>
      <c r="I20" s="12">
        <f t="shared" si="1"/>
        <v>42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7</v>
      </c>
      <c r="C22" s="12">
        <v>6</v>
      </c>
      <c r="D22" s="12">
        <v>41</v>
      </c>
      <c r="E22" s="12">
        <v>105</v>
      </c>
      <c r="F22" s="12">
        <v>87</v>
      </c>
      <c r="G22" s="12">
        <f t="shared" si="2"/>
        <v>174</v>
      </c>
      <c r="H22" s="12">
        <f>AVERAGE(B22,C22,D22,E22,G22)</f>
        <v>66.6</v>
      </c>
      <c r="I22" s="12">
        <f>AVERAGE(E22,G22)</f>
        <v>139.5</v>
      </c>
      <c r="J22" s="14">
        <v>3300</v>
      </c>
      <c r="K22" s="12">
        <f t="shared" si="3"/>
        <v>0.00030303030303030303</v>
      </c>
      <c r="L22" s="13">
        <f t="shared" si="4"/>
        <v>0.042272727272727274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37">AVERAGE(B23,C23,D23,E23,G23)</f>
        <v>0</v>
      </c>
      <c r="I23" s="12">
        <f aca="true" t="shared" si="6" ref="I23:I3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9</v>
      </c>
      <c r="C26" s="12">
        <v>9</v>
      </c>
      <c r="D26" s="12">
        <v>12</v>
      </c>
      <c r="E26" s="12">
        <v>20</v>
      </c>
      <c r="F26" s="12">
        <v>6</v>
      </c>
      <c r="G26" s="12">
        <f t="shared" si="2"/>
        <v>12</v>
      </c>
      <c r="H26" s="12">
        <f t="shared" si="5"/>
        <v>12.4</v>
      </c>
      <c r="I26" s="12">
        <f t="shared" si="6"/>
        <v>16</v>
      </c>
      <c r="J26" s="14">
        <v>5500</v>
      </c>
      <c r="K26" s="12">
        <f t="shared" si="3"/>
        <v>0.0001818181818181818</v>
      </c>
      <c r="L26" s="13">
        <f t="shared" si="4"/>
        <v>0.002909090909090909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/>
      <c r="C31" s="12"/>
      <c r="D31" s="12"/>
      <c r="E31" s="12"/>
      <c r="F31" s="12">
        <v>0</v>
      </c>
      <c r="G31" s="12">
        <f t="shared" si="2"/>
        <v>0</v>
      </c>
      <c r="H31" s="12">
        <f t="shared" si="5"/>
        <v>0</v>
      </c>
      <c r="I31" s="12">
        <f t="shared" si="6"/>
        <v>0</v>
      </c>
      <c r="J31" s="14">
        <v>900</v>
      </c>
      <c r="K31" s="12">
        <f t="shared" si="3"/>
        <v>0.0011111111111111111</v>
      </c>
      <c r="L31" s="13">
        <f t="shared" si="4"/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8</v>
      </c>
      <c r="C34" s="12">
        <v>3</v>
      </c>
      <c r="D34" s="12">
        <v>13</v>
      </c>
      <c r="E34" s="12">
        <v>7</v>
      </c>
      <c r="F34" s="12">
        <v>9</v>
      </c>
      <c r="G34" s="12">
        <f t="shared" si="2"/>
        <v>18</v>
      </c>
      <c r="H34" s="12">
        <f t="shared" si="5"/>
        <v>9.8</v>
      </c>
      <c r="I34" s="12">
        <f t="shared" si="6"/>
        <v>12.5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459</v>
      </c>
      <c r="C36" s="12">
        <v>708</v>
      </c>
      <c r="D36" s="12">
        <v>650</v>
      </c>
      <c r="E36" s="12">
        <v>687</v>
      </c>
      <c r="F36" s="12">
        <v>76</v>
      </c>
      <c r="G36" s="12">
        <f t="shared" si="2"/>
        <v>152</v>
      </c>
      <c r="H36" s="12">
        <f t="shared" si="5"/>
        <v>531.2</v>
      </c>
      <c r="I36" s="12">
        <f t="shared" si="6"/>
        <v>419.5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27</v>
      </c>
      <c r="C37" s="12">
        <v>25</v>
      </c>
      <c r="D37" s="12">
        <v>25</v>
      </c>
      <c r="E37" s="12">
        <v>37</v>
      </c>
      <c r="F37" s="12">
        <v>14</v>
      </c>
      <c r="G37" s="12">
        <f t="shared" si="2"/>
        <v>28</v>
      </c>
      <c r="H37" s="12">
        <f t="shared" si="5"/>
        <v>28.4</v>
      </c>
      <c r="I37" s="12">
        <f t="shared" si="6"/>
        <v>32.5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>SUM(L8:L37)</f>
        <v>0.8331969696969694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6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 t="s">
        <v>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46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v>-0.01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3">
        <f>SUM(L35:L46)</f>
        <v>0.8231969696969694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